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tabRatio="793" activeTab="0"/>
  </bookViews>
  <sheets>
    <sheet name="ООО &quot;Название компании&quot;" sheetId="1" r:id="rId1"/>
  </sheets>
  <definedNames>
    <definedName name="_xlnm.Print_Titles" localSheetId="0">'ООО "Название компании"'!$9:$9</definedName>
  </definedNames>
  <calcPr fullCalcOnLoad="1"/>
</workbook>
</file>

<file path=xl/sharedStrings.xml><?xml version="1.0" encoding="utf-8"?>
<sst xmlns="http://schemas.openxmlformats.org/spreadsheetml/2006/main" count="66" uniqueCount="55">
  <si>
    <t>№</t>
  </si>
  <si>
    <t>Ед изм.</t>
  </si>
  <si>
    <t>Кол-во раб. дней в году</t>
  </si>
  <si>
    <t>Норма на единиц (л/сут.)</t>
  </si>
  <si>
    <t>Кол-во ед.</t>
  </si>
  <si>
    <t>Водопотребление</t>
  </si>
  <si>
    <t>Водоотведение</t>
  </si>
  <si>
    <t>Хоз-бытовые нужды</t>
  </si>
  <si>
    <t>Производственные нужды</t>
  </si>
  <si>
    <t xml:space="preserve">На о/с др. предпр.(договор на принятие сточных вод </t>
  </si>
  <si>
    <t>Примечание (ливневая канал ., выгреба и др.)</t>
  </si>
  <si>
    <t>Ср. сут.</t>
  </si>
  <si>
    <r>
      <t>Мах. сут.(м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)</t>
    </r>
  </si>
  <si>
    <r>
      <t>Тыс. м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 xml:space="preserve"> в год</t>
    </r>
  </si>
  <si>
    <t>В водоем</t>
  </si>
  <si>
    <t>На рельеф после о/с  мех очистки и в пруд накопитель</t>
  </si>
  <si>
    <t>1 раб</t>
  </si>
  <si>
    <t>1 служ</t>
  </si>
  <si>
    <t>Душевые сетки для обслуживающего персонала, рабочих</t>
  </si>
  <si>
    <t>1 усл. блюдо.</t>
  </si>
  <si>
    <t>Наименование водопотребителей</t>
  </si>
  <si>
    <t>Всего:</t>
  </si>
  <si>
    <t>среднесуточное -</t>
  </si>
  <si>
    <r>
      <t>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</t>
    </r>
  </si>
  <si>
    <t xml:space="preserve">максимальносуточное - </t>
  </si>
  <si>
    <t>годовое -</t>
  </si>
  <si>
    <r>
      <t>тыс.м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/год</t>
    </r>
  </si>
  <si>
    <t>1 жит</t>
  </si>
  <si>
    <t>1 посетитель</t>
  </si>
  <si>
    <t>1 физкульт.</t>
  </si>
  <si>
    <t>Собственные о/с (в окр. природ. среду)</t>
  </si>
  <si>
    <t>В городскую канализацию</t>
  </si>
  <si>
    <t>1 больной</t>
  </si>
  <si>
    <t>Административные служащие, в т.ч. управление поселка</t>
  </si>
  <si>
    <t>Обслуживащий персонал рабочие</t>
  </si>
  <si>
    <t>Водоснабжение 120 жилых домов коттеджного типа с горячей водой, канализацией 120 домов.х 4 чел = 480 чел</t>
  </si>
  <si>
    <t>Обслуживающий персонал (охрана) 24 человека</t>
  </si>
  <si>
    <t>Кафе (3-х раз. питание из 20-и блюд на 100 человек в день)</t>
  </si>
  <si>
    <t>Баня-сауна с купелью (при каждом жилом доме) с приемом оздоровительных процедур на 1 посетитель в день. Всего 70 бань-саун</t>
  </si>
  <si>
    <t>Детский сад с дневным прибыванием детей, работающий на сырье столовой. Всего 30 детей</t>
  </si>
  <si>
    <t>Школа-лицей с душевыми, спортзалом, буфетом на полуфабрикатах. Всего 50 учеников + 15 учителей = 65 человек</t>
  </si>
  <si>
    <t>Аптека с торговым залом. Всего 2 работающих человека</t>
  </si>
  <si>
    <t>1 ребенок</t>
  </si>
  <si>
    <t>Медпункт. Всего 10 посетителей в день</t>
  </si>
  <si>
    <t>Стационар при медпункте на 5 коек. Всего 5 больных</t>
  </si>
  <si>
    <t>1 ученик</t>
  </si>
  <si>
    <t>1 душ. сетка</t>
  </si>
  <si>
    <r>
      <t xml:space="preserve">ПРИМЕЧАНИЕ: </t>
    </r>
    <r>
      <rPr>
        <sz val="12"/>
        <rFont val="Times New Roman"/>
        <family val="1"/>
      </rPr>
      <t>Отведение сточных вод осуществляется на собственные очистные сооружения биологического типа</t>
    </r>
  </si>
  <si>
    <t>Спортивно-оздоровительный комплекс с учетом приема душа</t>
  </si>
  <si>
    <t>На рельеф после очистных сооружений биологического типа</t>
  </si>
  <si>
    <t>Для  водоснабжения ________________________, обслуживаемого ООО "Название компании", расположенного 
по фактическому адресу: Московская область, Красногорский район, __________________</t>
  </si>
  <si>
    <t>Выполнил по доверенности Заказчика ООО "Название компании"____________________________</t>
  </si>
  <si>
    <t>Всего водопотребление:</t>
  </si>
  <si>
    <t>Всего водоотведение:</t>
  </si>
  <si>
    <t>РАСЧЕТ ВОДОПОТРЕБЛЕНИЯ И ВОДООТВЕДЕНИЯ (скважины существующие / проектируемые)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</si>
</sst>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"/>
  </numFmts>
  <fonts count="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8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9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169" fontId="2" fillId="0" borderId="1" xfId="0" applyNumberFormat="1" applyFont="1" applyBorder="1" applyAlignment="1">
      <alignment wrapText="1"/>
    </xf>
    <xf numFmtId="16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169" fontId="1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8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169" fontId="1" fillId="0" borderId="5" xfId="0" applyNumberFormat="1" applyFont="1" applyBorder="1" applyAlignment="1">
      <alignment horizontal="center" wrapText="1"/>
    </xf>
    <xf numFmtId="169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textRotation="90" wrapText="1"/>
    </xf>
    <xf numFmtId="0" fontId="2" fillId="0" borderId="4" xfId="0" applyNumberFormat="1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9" fontId="1" fillId="0" borderId="1" xfId="0" applyNumberFormat="1" applyFont="1" applyBorder="1" applyAlignment="1">
      <alignment horizontal="center" wrapText="1"/>
    </xf>
    <xf numFmtId="169" fontId="2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="85" zoomScaleSheetLayoutView="85" workbookViewId="0" topLeftCell="A1">
      <selection activeCell="A2" sqref="A2"/>
    </sheetView>
  </sheetViews>
  <sheetFormatPr defaultColWidth="9.00390625" defaultRowHeight="12.75"/>
  <cols>
    <col min="1" max="1" width="5.25390625" style="0" customWidth="1"/>
    <col min="2" max="2" width="30.125" style="0" customWidth="1"/>
    <col min="3" max="3" width="12.625" style="0" bestFit="1" customWidth="1"/>
    <col min="4" max="4" width="10.125" style="0" bestFit="1" customWidth="1"/>
    <col min="5" max="5" width="9.375" style="0" bestFit="1" customWidth="1"/>
    <col min="6" max="6" width="10.25390625" style="0" customWidth="1"/>
    <col min="7" max="7" width="9.625" style="0" customWidth="1"/>
    <col min="8" max="8" width="11.125" style="0" customWidth="1"/>
    <col min="9" max="9" width="9.00390625" style="0" customWidth="1"/>
    <col min="10" max="10" width="10.125" style="0" customWidth="1"/>
    <col min="11" max="11" width="12.125" style="0" customWidth="1"/>
    <col min="12" max="13" width="8.75390625" style="0" customWidth="1"/>
    <col min="14" max="14" width="10.25390625" style="0" customWidth="1"/>
    <col min="15" max="15" width="11.375" style="0" customWidth="1"/>
  </cols>
  <sheetData>
    <row r="1" spans="1:15" ht="18.75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ht="15.75">
      <c r="A2" s="1"/>
    </row>
    <row r="3" spans="1:15" ht="36" customHeight="1">
      <c r="A3" s="43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ht="15.75">
      <c r="A4" s="1"/>
    </row>
    <row r="5" spans="1:15" ht="32.25" customHeight="1">
      <c r="A5" s="45" t="s">
        <v>0</v>
      </c>
      <c r="B5" s="46" t="s">
        <v>20</v>
      </c>
      <c r="C5" s="34" t="s">
        <v>1</v>
      </c>
      <c r="D5" s="45" t="s">
        <v>3</v>
      </c>
      <c r="E5" s="45" t="s">
        <v>4</v>
      </c>
      <c r="F5" s="46" t="s">
        <v>5</v>
      </c>
      <c r="G5" s="46"/>
      <c r="H5" s="46"/>
      <c r="I5" s="46"/>
      <c r="J5" s="46" t="s">
        <v>6</v>
      </c>
      <c r="K5" s="46"/>
      <c r="L5" s="46"/>
      <c r="M5" s="46"/>
      <c r="N5" s="46"/>
      <c r="O5" s="46"/>
    </row>
    <row r="6" spans="1:15" ht="37.5" customHeight="1">
      <c r="A6" s="45"/>
      <c r="B6" s="46"/>
      <c r="C6" s="62"/>
      <c r="D6" s="45"/>
      <c r="E6" s="45"/>
      <c r="F6" s="45" t="s">
        <v>7</v>
      </c>
      <c r="G6" s="45"/>
      <c r="H6" s="45" t="s">
        <v>8</v>
      </c>
      <c r="I6" s="45"/>
      <c r="J6" s="49" t="s">
        <v>31</v>
      </c>
      <c r="K6" s="41" t="s">
        <v>9</v>
      </c>
      <c r="L6" s="45" t="s">
        <v>30</v>
      </c>
      <c r="M6" s="45"/>
      <c r="N6" s="45"/>
      <c r="O6" s="41" t="s">
        <v>10</v>
      </c>
    </row>
    <row r="7" spans="1:15" ht="59.25" customHeight="1">
      <c r="A7" s="45"/>
      <c r="B7" s="46"/>
      <c r="C7" s="61" t="s">
        <v>2</v>
      </c>
      <c r="D7" s="45"/>
      <c r="E7" s="45"/>
      <c r="F7" s="9" t="s">
        <v>11</v>
      </c>
      <c r="G7" s="45" t="s">
        <v>13</v>
      </c>
      <c r="H7" s="9" t="s">
        <v>11</v>
      </c>
      <c r="I7" s="45" t="s">
        <v>13</v>
      </c>
      <c r="J7" s="50"/>
      <c r="K7" s="41"/>
      <c r="L7" s="41" t="s">
        <v>14</v>
      </c>
      <c r="M7" s="49" t="s">
        <v>15</v>
      </c>
      <c r="N7" s="47" t="s">
        <v>49</v>
      </c>
      <c r="O7" s="41"/>
    </row>
    <row r="8" spans="1:15" ht="75" customHeight="1">
      <c r="A8" s="45"/>
      <c r="B8" s="46"/>
      <c r="C8" s="62"/>
      <c r="D8" s="45"/>
      <c r="E8" s="45"/>
      <c r="F8" s="9" t="s">
        <v>12</v>
      </c>
      <c r="G8" s="45"/>
      <c r="H8" s="9" t="s">
        <v>12</v>
      </c>
      <c r="I8" s="45"/>
      <c r="J8" s="51"/>
      <c r="K8" s="41"/>
      <c r="L8" s="41"/>
      <c r="M8" s="51"/>
      <c r="N8" s="48"/>
      <c r="O8" s="41"/>
    </row>
    <row r="9" spans="1:15" ht="15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24">
        <v>11</v>
      </c>
      <c r="L9" s="11">
        <v>12</v>
      </c>
      <c r="M9" s="11">
        <v>13</v>
      </c>
      <c r="N9" s="11">
        <v>14</v>
      </c>
      <c r="O9" s="11">
        <v>15</v>
      </c>
    </row>
    <row r="10" spans="1:15" ht="36.75" customHeight="1">
      <c r="A10" s="46">
        <v>1</v>
      </c>
      <c r="B10" s="33" t="s">
        <v>35</v>
      </c>
      <c r="C10" s="9" t="s">
        <v>27</v>
      </c>
      <c r="D10" s="45">
        <v>170</v>
      </c>
      <c r="E10" s="45">
        <f>120*4</f>
        <v>480</v>
      </c>
      <c r="F10" s="12">
        <f>G10*1000/365</f>
        <v>81.60000000000002</v>
      </c>
      <c r="G10" s="32">
        <f>F11*C11*0.001</f>
        <v>29.784000000000006</v>
      </c>
      <c r="H10" s="45"/>
      <c r="I10" s="45"/>
      <c r="J10" s="67"/>
      <c r="K10" s="27"/>
      <c r="L10" s="35"/>
      <c r="M10" s="30"/>
      <c r="N10" s="9">
        <f>F11</f>
        <v>81.60000000000001</v>
      </c>
      <c r="O10" s="35"/>
    </row>
    <row r="11" spans="1:15" ht="36.75" customHeight="1">
      <c r="A11" s="46"/>
      <c r="B11" s="33"/>
      <c r="C11" s="11">
        <v>365</v>
      </c>
      <c r="D11" s="45"/>
      <c r="E11" s="45"/>
      <c r="F11" s="11">
        <f>D10*E10*0.001</f>
        <v>81.60000000000001</v>
      </c>
      <c r="G11" s="32"/>
      <c r="H11" s="45"/>
      <c r="I11" s="45"/>
      <c r="J11" s="67"/>
      <c r="K11" s="28"/>
      <c r="L11" s="36"/>
      <c r="M11" s="31"/>
      <c r="N11" s="13">
        <f>G10</f>
        <v>29.784000000000006</v>
      </c>
      <c r="O11" s="36"/>
    </row>
    <row r="12" spans="1:15" ht="18" customHeight="1">
      <c r="A12" s="46">
        <v>2</v>
      </c>
      <c r="B12" s="33" t="s">
        <v>34</v>
      </c>
      <c r="C12" s="9" t="s">
        <v>16</v>
      </c>
      <c r="D12" s="45">
        <v>23</v>
      </c>
      <c r="E12" s="45">
        <v>35</v>
      </c>
      <c r="F12" s="12">
        <f>G12*1000/365</f>
        <v>0.8050000000000002</v>
      </c>
      <c r="G12" s="32">
        <f>F13*C13*0.001</f>
        <v>0.29382500000000006</v>
      </c>
      <c r="H12" s="45"/>
      <c r="I12" s="45"/>
      <c r="J12" s="35"/>
      <c r="K12" s="27"/>
      <c r="L12" s="35"/>
      <c r="M12" s="30"/>
      <c r="N12" s="9">
        <f>F13</f>
        <v>0.805</v>
      </c>
      <c r="O12" s="35"/>
    </row>
    <row r="13" spans="1:15" ht="18" customHeight="1">
      <c r="A13" s="46"/>
      <c r="B13" s="33"/>
      <c r="C13" s="11">
        <v>365</v>
      </c>
      <c r="D13" s="34"/>
      <c r="E13" s="34"/>
      <c r="F13" s="11">
        <f>D12*E12*0.001</f>
        <v>0.805</v>
      </c>
      <c r="G13" s="32"/>
      <c r="H13" s="45"/>
      <c r="I13" s="45"/>
      <c r="J13" s="36"/>
      <c r="K13" s="28"/>
      <c r="L13" s="36"/>
      <c r="M13" s="31"/>
      <c r="N13" s="13">
        <f>G12</f>
        <v>0.29382500000000006</v>
      </c>
      <c r="O13" s="36"/>
    </row>
    <row r="14" spans="1:15" ht="25.5" customHeight="1">
      <c r="A14" s="46">
        <v>3</v>
      </c>
      <c r="B14" s="59" t="s">
        <v>33</v>
      </c>
      <c r="C14" s="18" t="s">
        <v>17</v>
      </c>
      <c r="D14" s="22"/>
      <c r="E14" s="22"/>
      <c r="F14" s="19">
        <f>G15*1000/365</f>
        <v>0.09113424657534247</v>
      </c>
      <c r="G14" s="14"/>
      <c r="H14" s="45"/>
      <c r="I14" s="45"/>
      <c r="J14" s="35"/>
      <c r="K14" s="27"/>
      <c r="L14" s="35"/>
      <c r="M14" s="30"/>
      <c r="N14" s="10">
        <f>F15</f>
        <v>0.132</v>
      </c>
      <c r="O14" s="35"/>
    </row>
    <row r="15" spans="1:15" ht="25.5" customHeight="1">
      <c r="A15" s="46"/>
      <c r="B15" s="59"/>
      <c r="C15" s="21">
        <v>252</v>
      </c>
      <c r="D15" s="20">
        <v>11</v>
      </c>
      <c r="E15" s="20">
        <v>12</v>
      </c>
      <c r="F15" s="23">
        <f>E15*D15/1000</f>
        <v>0.132</v>
      </c>
      <c r="G15" s="12">
        <f>F15*C15/1000</f>
        <v>0.033264</v>
      </c>
      <c r="H15" s="45"/>
      <c r="I15" s="45"/>
      <c r="J15" s="36"/>
      <c r="K15" s="28"/>
      <c r="L15" s="36"/>
      <c r="M15" s="31"/>
      <c r="N15" s="15">
        <f>G15</f>
        <v>0.033264</v>
      </c>
      <c r="O15" s="36"/>
    </row>
    <row r="16" spans="1:15" ht="18.75" customHeight="1">
      <c r="A16" s="46">
        <v>4</v>
      </c>
      <c r="B16" s="33" t="s">
        <v>36</v>
      </c>
      <c r="C16" s="9" t="s">
        <v>16</v>
      </c>
      <c r="D16" s="45">
        <v>23</v>
      </c>
      <c r="E16" s="45">
        <v>24</v>
      </c>
      <c r="F16" s="9">
        <f>G16*1000/365</f>
        <v>0.552</v>
      </c>
      <c r="G16" s="56">
        <f>F17*C17/1000</f>
        <v>0.20148000000000002</v>
      </c>
      <c r="H16" s="45"/>
      <c r="I16" s="45"/>
      <c r="J16" s="35"/>
      <c r="K16" s="27"/>
      <c r="L16" s="35"/>
      <c r="M16" s="30"/>
      <c r="N16" s="9">
        <f>F17</f>
        <v>0.552</v>
      </c>
      <c r="O16" s="35"/>
    </row>
    <row r="17" spans="1:15" ht="18.75" customHeight="1">
      <c r="A17" s="46"/>
      <c r="B17" s="33"/>
      <c r="C17" s="11">
        <v>365</v>
      </c>
      <c r="D17" s="45"/>
      <c r="E17" s="45"/>
      <c r="F17" s="11">
        <f>E16*D16*0.001</f>
        <v>0.552</v>
      </c>
      <c r="G17" s="56"/>
      <c r="H17" s="45"/>
      <c r="I17" s="45"/>
      <c r="J17" s="36"/>
      <c r="K17" s="28"/>
      <c r="L17" s="36"/>
      <c r="M17" s="31"/>
      <c r="N17" s="12">
        <f>G16</f>
        <v>0.20148000000000002</v>
      </c>
      <c r="O17" s="36"/>
    </row>
    <row r="18" spans="1:15" ht="33.75" customHeight="1">
      <c r="A18" s="46">
        <v>5</v>
      </c>
      <c r="B18" s="33" t="s">
        <v>18</v>
      </c>
      <c r="C18" s="11" t="s">
        <v>46</v>
      </c>
      <c r="D18" s="45">
        <v>450</v>
      </c>
      <c r="E18" s="45">
        <f>ROUND(SUM(E16,E12)/9,0)</f>
        <v>7</v>
      </c>
      <c r="F18" s="12">
        <f>G18*1000/365</f>
        <v>2.6580821917808217</v>
      </c>
      <c r="G18" s="56">
        <f>F19*C19/1000</f>
        <v>0.9702</v>
      </c>
      <c r="H18" s="45"/>
      <c r="I18" s="45"/>
      <c r="J18" s="35"/>
      <c r="K18" s="27"/>
      <c r="L18" s="35"/>
      <c r="M18" s="30"/>
      <c r="N18" s="12">
        <f>F19</f>
        <v>3.15</v>
      </c>
      <c r="O18" s="35"/>
    </row>
    <row r="19" spans="1:15" ht="33.75" customHeight="1">
      <c r="A19" s="46"/>
      <c r="B19" s="33"/>
      <c r="C19" s="11">
        <v>308</v>
      </c>
      <c r="D19" s="45"/>
      <c r="E19" s="45"/>
      <c r="F19" s="11">
        <f>E18*D18*0.001</f>
        <v>3.15</v>
      </c>
      <c r="G19" s="56"/>
      <c r="H19" s="45"/>
      <c r="I19" s="45"/>
      <c r="J19" s="36"/>
      <c r="K19" s="28"/>
      <c r="L19" s="36"/>
      <c r="M19" s="31"/>
      <c r="N19" s="12">
        <f>G18</f>
        <v>0.9702</v>
      </c>
      <c r="O19" s="36"/>
    </row>
    <row r="20" spans="1:15" ht="30" customHeight="1">
      <c r="A20" s="46">
        <v>6</v>
      </c>
      <c r="B20" s="33" t="s">
        <v>37</v>
      </c>
      <c r="C20" s="11" t="s">
        <v>19</v>
      </c>
      <c r="D20" s="45">
        <v>12</v>
      </c>
      <c r="E20" s="45">
        <f>3*20*100</f>
        <v>6000</v>
      </c>
      <c r="F20" s="12">
        <f>G20*1000/365</f>
        <v>60.75616438356165</v>
      </c>
      <c r="G20" s="56">
        <f>F21*C21/1000</f>
        <v>22.176</v>
      </c>
      <c r="H20" s="45"/>
      <c r="I20" s="45"/>
      <c r="J20" s="35"/>
      <c r="K20" s="27"/>
      <c r="L20" s="35"/>
      <c r="M20" s="30"/>
      <c r="N20" s="12">
        <f>F21</f>
        <v>72</v>
      </c>
      <c r="O20" s="35"/>
    </row>
    <row r="21" spans="1:15" ht="21" customHeight="1">
      <c r="A21" s="46"/>
      <c r="B21" s="33"/>
      <c r="C21" s="11">
        <v>308</v>
      </c>
      <c r="D21" s="45"/>
      <c r="E21" s="45"/>
      <c r="F21" s="11">
        <f>E20*D20*0.001</f>
        <v>72</v>
      </c>
      <c r="G21" s="56"/>
      <c r="H21" s="45"/>
      <c r="I21" s="45"/>
      <c r="J21" s="36"/>
      <c r="K21" s="28"/>
      <c r="L21" s="36"/>
      <c r="M21" s="31"/>
      <c r="N21" s="12">
        <f>G20</f>
        <v>22.176</v>
      </c>
      <c r="O21" s="36"/>
    </row>
    <row r="22" spans="1:15" ht="42" customHeight="1">
      <c r="A22" s="46">
        <v>13</v>
      </c>
      <c r="B22" s="33" t="s">
        <v>38</v>
      </c>
      <c r="C22" s="11" t="s">
        <v>28</v>
      </c>
      <c r="D22" s="45">
        <v>290</v>
      </c>
      <c r="E22" s="45">
        <f>70*1</f>
        <v>70</v>
      </c>
      <c r="F22" s="12">
        <f>G22*1000/365</f>
        <v>17.129863013698632</v>
      </c>
      <c r="G22" s="56">
        <f>F23*C23/1000</f>
        <v>6.252400000000001</v>
      </c>
      <c r="H22" s="60"/>
      <c r="I22" s="45"/>
      <c r="J22" s="35"/>
      <c r="K22" s="27"/>
      <c r="L22" s="35"/>
      <c r="M22" s="30"/>
      <c r="N22" s="16">
        <f>F23</f>
        <v>20.3</v>
      </c>
      <c r="O22" s="35"/>
    </row>
    <row r="23" spans="1:15" ht="42" customHeight="1">
      <c r="A23" s="46"/>
      <c r="B23" s="33"/>
      <c r="C23" s="11">
        <v>308</v>
      </c>
      <c r="D23" s="45"/>
      <c r="E23" s="45"/>
      <c r="F23" s="9">
        <f>E22*D22/1000</f>
        <v>20.3</v>
      </c>
      <c r="G23" s="56"/>
      <c r="H23" s="60"/>
      <c r="I23" s="45"/>
      <c r="J23" s="36"/>
      <c r="K23" s="28"/>
      <c r="L23" s="36"/>
      <c r="M23" s="31"/>
      <c r="N23" s="12">
        <f>G22</f>
        <v>6.252400000000001</v>
      </c>
      <c r="O23" s="36"/>
    </row>
    <row r="24" spans="1:15" ht="31.5" customHeight="1">
      <c r="A24" s="46">
        <v>14</v>
      </c>
      <c r="B24" s="33" t="s">
        <v>39</v>
      </c>
      <c r="C24" s="11" t="s">
        <v>42</v>
      </c>
      <c r="D24" s="45">
        <v>75</v>
      </c>
      <c r="E24" s="45">
        <f>70*1</f>
        <v>70</v>
      </c>
      <c r="F24" s="12">
        <f>G24*1000/365</f>
        <v>4.4301369863013695</v>
      </c>
      <c r="G24" s="56">
        <f>F25*C25/1000</f>
        <v>1.617</v>
      </c>
      <c r="H24" s="60"/>
      <c r="I24" s="45"/>
      <c r="J24" s="35"/>
      <c r="K24" s="27"/>
      <c r="L24" s="35"/>
      <c r="M24" s="30"/>
      <c r="N24" s="16">
        <f>F25</f>
        <v>5.25</v>
      </c>
      <c r="O24" s="35"/>
    </row>
    <row r="25" spans="1:15" ht="31.5" customHeight="1">
      <c r="A25" s="46"/>
      <c r="B25" s="33"/>
      <c r="C25" s="11">
        <v>308</v>
      </c>
      <c r="D25" s="45"/>
      <c r="E25" s="45"/>
      <c r="F25" s="9">
        <f>E24*D24/1000</f>
        <v>5.25</v>
      </c>
      <c r="G25" s="56"/>
      <c r="H25" s="60"/>
      <c r="I25" s="45"/>
      <c r="J25" s="36"/>
      <c r="K25" s="28"/>
      <c r="L25" s="36"/>
      <c r="M25" s="31"/>
      <c r="N25" s="12">
        <f>G24</f>
        <v>1.617</v>
      </c>
      <c r="O25" s="36"/>
    </row>
    <row r="26" spans="1:15" ht="42" customHeight="1">
      <c r="A26" s="46">
        <v>15</v>
      </c>
      <c r="B26" s="33" t="s">
        <v>40</v>
      </c>
      <c r="C26" s="11" t="s">
        <v>45</v>
      </c>
      <c r="D26" s="45">
        <v>12</v>
      </c>
      <c r="E26" s="45">
        <v>65</v>
      </c>
      <c r="F26" s="12">
        <f>G26*1000/365</f>
        <v>0.6581917808219179</v>
      </c>
      <c r="G26" s="56">
        <f>F27*C27/1000</f>
        <v>0.24024</v>
      </c>
      <c r="H26" s="60"/>
      <c r="I26" s="45"/>
      <c r="J26" s="35"/>
      <c r="K26" s="27"/>
      <c r="L26" s="35"/>
      <c r="M26" s="30"/>
      <c r="N26" s="16">
        <f>F27</f>
        <v>0.78</v>
      </c>
      <c r="O26" s="35"/>
    </row>
    <row r="27" spans="1:15" ht="42" customHeight="1">
      <c r="A27" s="46"/>
      <c r="B27" s="33"/>
      <c r="C27" s="11">
        <v>308</v>
      </c>
      <c r="D27" s="45"/>
      <c r="E27" s="45"/>
      <c r="F27" s="9">
        <f>E26*D26/1000</f>
        <v>0.78</v>
      </c>
      <c r="G27" s="56"/>
      <c r="H27" s="60"/>
      <c r="I27" s="45"/>
      <c r="J27" s="36"/>
      <c r="K27" s="29"/>
      <c r="L27" s="36"/>
      <c r="M27" s="31"/>
      <c r="N27" s="12">
        <f>G26</f>
        <v>0.24024</v>
      </c>
      <c r="O27" s="36"/>
    </row>
    <row r="28" spans="1:15" ht="30.75" customHeight="1">
      <c r="A28" s="46">
        <v>16</v>
      </c>
      <c r="B28" s="33" t="s">
        <v>41</v>
      </c>
      <c r="C28" s="11" t="s">
        <v>28</v>
      </c>
      <c r="D28" s="45">
        <v>12</v>
      </c>
      <c r="E28" s="45">
        <v>2</v>
      </c>
      <c r="F28" s="12">
        <f>G28*1000/365</f>
        <v>0.02025205479452055</v>
      </c>
      <c r="G28" s="56">
        <f>F29*C29/1000</f>
        <v>0.007392</v>
      </c>
      <c r="H28" s="60"/>
      <c r="I28" s="45"/>
      <c r="J28" s="65"/>
      <c r="K28" s="27"/>
      <c r="L28" s="63"/>
      <c r="M28" s="25"/>
      <c r="N28" s="16">
        <f>F29</f>
        <v>0.024</v>
      </c>
      <c r="O28" s="35"/>
    </row>
    <row r="29" spans="1:15" ht="19.5" customHeight="1">
      <c r="A29" s="46"/>
      <c r="B29" s="33"/>
      <c r="C29" s="11">
        <v>308</v>
      </c>
      <c r="D29" s="45"/>
      <c r="E29" s="45"/>
      <c r="F29" s="9">
        <f>E28*D28/1000</f>
        <v>0.024</v>
      </c>
      <c r="G29" s="56"/>
      <c r="H29" s="60"/>
      <c r="I29" s="45"/>
      <c r="J29" s="66"/>
      <c r="K29" s="28"/>
      <c r="L29" s="64"/>
      <c r="M29" s="26"/>
      <c r="N29" s="12">
        <f>G28</f>
        <v>0.007392</v>
      </c>
      <c r="O29" s="36"/>
    </row>
    <row r="30" spans="1:15" ht="30.75" customHeight="1">
      <c r="A30" s="46">
        <v>17</v>
      </c>
      <c r="B30" s="33" t="s">
        <v>43</v>
      </c>
      <c r="C30" s="11" t="s">
        <v>28</v>
      </c>
      <c r="D30" s="45">
        <v>13</v>
      </c>
      <c r="E30" s="45">
        <v>10</v>
      </c>
      <c r="F30" s="12">
        <f>G30*1000/365</f>
        <v>0.1096986301369863</v>
      </c>
      <c r="G30" s="56">
        <f>F31*C31/1000</f>
        <v>0.04004</v>
      </c>
      <c r="H30" s="60"/>
      <c r="I30" s="45"/>
      <c r="J30" s="65"/>
      <c r="K30" s="27"/>
      <c r="L30" s="63"/>
      <c r="M30" s="25"/>
      <c r="N30" s="16">
        <f>F31</f>
        <v>0.13</v>
      </c>
      <c r="O30" s="35"/>
    </row>
    <row r="31" spans="1:15" ht="19.5" customHeight="1">
      <c r="A31" s="46"/>
      <c r="B31" s="33"/>
      <c r="C31" s="11">
        <v>308</v>
      </c>
      <c r="D31" s="45"/>
      <c r="E31" s="45"/>
      <c r="F31" s="9">
        <f>E30*D30/1000</f>
        <v>0.13</v>
      </c>
      <c r="G31" s="56"/>
      <c r="H31" s="60"/>
      <c r="I31" s="45"/>
      <c r="J31" s="66"/>
      <c r="K31" s="28"/>
      <c r="L31" s="64"/>
      <c r="M31" s="26"/>
      <c r="N31" s="12">
        <f>G30</f>
        <v>0.04004</v>
      </c>
      <c r="O31" s="36"/>
    </row>
    <row r="32" spans="1:15" ht="19.5" customHeight="1">
      <c r="A32" s="46">
        <v>18</v>
      </c>
      <c r="B32" s="33" t="s">
        <v>44</v>
      </c>
      <c r="C32" s="11" t="s">
        <v>32</v>
      </c>
      <c r="D32" s="45">
        <v>120</v>
      </c>
      <c r="E32" s="45">
        <v>5</v>
      </c>
      <c r="F32" s="12">
        <f>G32*1000/365</f>
        <v>0.6</v>
      </c>
      <c r="G32" s="56">
        <f>F33*C33/1000</f>
        <v>0.219</v>
      </c>
      <c r="H32" s="60"/>
      <c r="I32" s="45"/>
      <c r="J32" s="65"/>
      <c r="K32" s="27"/>
      <c r="L32" s="63"/>
      <c r="M32" s="25"/>
      <c r="N32" s="16">
        <f>F33</f>
        <v>0.6</v>
      </c>
      <c r="O32" s="35"/>
    </row>
    <row r="33" spans="1:15" ht="19.5" customHeight="1">
      <c r="A33" s="46"/>
      <c r="B33" s="33"/>
      <c r="C33" s="11">
        <v>365</v>
      </c>
      <c r="D33" s="45"/>
      <c r="E33" s="45"/>
      <c r="F33" s="9">
        <f>E32*D32/1000</f>
        <v>0.6</v>
      </c>
      <c r="G33" s="56"/>
      <c r="H33" s="60"/>
      <c r="I33" s="45"/>
      <c r="J33" s="66"/>
      <c r="K33" s="28"/>
      <c r="L33" s="64"/>
      <c r="M33" s="26"/>
      <c r="N33" s="12">
        <f>G32</f>
        <v>0.219</v>
      </c>
      <c r="O33" s="36"/>
    </row>
    <row r="34" spans="1:15" ht="30" customHeight="1">
      <c r="A34" s="46">
        <v>19</v>
      </c>
      <c r="B34" s="33" t="s">
        <v>48</v>
      </c>
      <c r="C34" s="11" t="s">
        <v>29</v>
      </c>
      <c r="D34" s="45">
        <v>45</v>
      </c>
      <c r="E34" s="45">
        <v>200</v>
      </c>
      <c r="F34" s="12">
        <f>G34*1000/365</f>
        <v>7.594520547945206</v>
      </c>
      <c r="G34" s="56">
        <f>F35*C35/1000</f>
        <v>2.772</v>
      </c>
      <c r="H34" s="60"/>
      <c r="I34" s="45"/>
      <c r="J34" s="65"/>
      <c r="K34" s="27"/>
      <c r="L34" s="63"/>
      <c r="M34" s="25"/>
      <c r="N34" s="16">
        <f>F35</f>
        <v>9</v>
      </c>
      <c r="O34" s="35"/>
    </row>
    <row r="35" spans="1:15" ht="30" customHeight="1">
      <c r="A35" s="46"/>
      <c r="B35" s="33"/>
      <c r="C35" s="11">
        <v>308</v>
      </c>
      <c r="D35" s="45"/>
      <c r="E35" s="45"/>
      <c r="F35" s="9">
        <f>E34*D34/1000</f>
        <v>9</v>
      </c>
      <c r="G35" s="56"/>
      <c r="H35" s="60"/>
      <c r="I35" s="45"/>
      <c r="J35" s="66"/>
      <c r="K35" s="28"/>
      <c r="L35" s="64"/>
      <c r="M35" s="26"/>
      <c r="N35" s="12">
        <f>G34</f>
        <v>2.772</v>
      </c>
      <c r="O35" s="36"/>
    </row>
    <row r="36" spans="1:15" ht="15.75">
      <c r="A36" s="46"/>
      <c r="B36" s="37" t="s">
        <v>21</v>
      </c>
      <c r="C36" s="38"/>
      <c r="D36" s="45"/>
      <c r="E36" s="45"/>
      <c r="F36" s="17">
        <f>SUM(F32,F30,F28,F26,F24,F22,F20,F18,F16,F14,F12,F10,F34)</f>
        <v>177.00504383561645</v>
      </c>
      <c r="G36" s="55">
        <f>SUM(G10:G35)</f>
        <v>64.606841</v>
      </c>
      <c r="H36" s="53"/>
      <c r="I36" s="39"/>
      <c r="J36" s="35"/>
      <c r="K36" s="27"/>
      <c r="L36" s="35"/>
      <c r="M36" s="30"/>
      <c r="N36" s="17">
        <f>SUM(N32,N30,N28,N26,N24,N22,N20,N18,N16,N14,N12,N10,N34)</f>
        <v>194.32300000000004</v>
      </c>
      <c r="O36" s="39"/>
    </row>
    <row r="37" spans="1:17" ht="15.75">
      <c r="A37" s="46"/>
      <c r="B37" s="37"/>
      <c r="C37" s="52"/>
      <c r="D37" s="45"/>
      <c r="E37" s="45"/>
      <c r="F37" s="17">
        <f>SUM(F33,F31,F29,F27,F25,F23,F21,F19,F17,F15,F13,F11,F35)</f>
        <v>194.32300000000004</v>
      </c>
      <c r="G37" s="55"/>
      <c r="H37" s="54"/>
      <c r="I37" s="40"/>
      <c r="J37" s="36"/>
      <c r="K37" s="28"/>
      <c r="L37" s="36"/>
      <c r="M37" s="31"/>
      <c r="N37" s="17">
        <f>SUM(N33,N31,N29,N27,N25,N23,N21,N19,N17,N15,N13,N11,N35)</f>
        <v>64.606841</v>
      </c>
      <c r="O37" s="40"/>
      <c r="Q37" s="5"/>
    </row>
    <row r="38" spans="1:15" ht="15.75">
      <c r="A38" s="2"/>
      <c r="O38" s="57"/>
    </row>
    <row r="39" spans="1:15" ht="15.75">
      <c r="A39" s="4" t="s">
        <v>47</v>
      </c>
      <c r="J39" s="7"/>
      <c r="K39" s="7"/>
      <c r="L39" s="7"/>
      <c r="M39" s="7"/>
      <c r="O39" s="58"/>
    </row>
    <row r="40" spans="1:15" ht="15.75">
      <c r="A40" s="4"/>
      <c r="J40" s="7"/>
      <c r="K40" s="7"/>
      <c r="L40" s="7"/>
      <c r="M40" s="7"/>
      <c r="O40" s="58"/>
    </row>
    <row r="41" spans="1:15" ht="18.75">
      <c r="A41" s="4"/>
      <c r="B41" s="4" t="s">
        <v>52</v>
      </c>
      <c r="C41" s="2"/>
      <c r="D41" s="2"/>
      <c r="E41" s="2"/>
      <c r="F41" s="4" t="s">
        <v>22</v>
      </c>
      <c r="G41" s="2"/>
      <c r="H41" s="6">
        <f>F36+H36</f>
        <v>177.00504383561645</v>
      </c>
      <c r="I41" s="3" t="s">
        <v>23</v>
      </c>
      <c r="J41" s="2"/>
      <c r="K41" s="2"/>
      <c r="L41" s="2"/>
      <c r="M41" s="2"/>
      <c r="N41" s="2"/>
      <c r="O41" s="58"/>
    </row>
    <row r="42" spans="1:14" ht="18.75">
      <c r="A42" s="4"/>
      <c r="B42" s="2"/>
      <c r="C42" s="2"/>
      <c r="D42" s="2"/>
      <c r="E42" s="2"/>
      <c r="F42" s="4" t="s">
        <v>24</v>
      </c>
      <c r="G42" s="2"/>
      <c r="H42" s="2"/>
      <c r="I42" s="6">
        <f>O36+N36</f>
        <v>194.32300000000004</v>
      </c>
      <c r="J42" s="3" t="s">
        <v>23</v>
      </c>
      <c r="K42" s="8"/>
      <c r="L42" s="2"/>
      <c r="M42" s="2"/>
      <c r="N42" s="2"/>
    </row>
    <row r="43" spans="1:14" ht="18.75">
      <c r="A43" s="4"/>
      <c r="B43" s="2"/>
      <c r="C43" s="2"/>
      <c r="D43" s="2"/>
      <c r="E43" s="2"/>
      <c r="F43" s="3" t="s">
        <v>25</v>
      </c>
      <c r="G43" s="6">
        <f>O37+N37</f>
        <v>64.606841</v>
      </c>
      <c r="H43" s="3" t="s">
        <v>26</v>
      </c>
      <c r="I43" s="2"/>
      <c r="J43" s="2"/>
      <c r="K43" s="2"/>
      <c r="L43" s="2"/>
      <c r="M43" s="2"/>
      <c r="N43" s="2"/>
    </row>
    <row r="44" spans="1:14" ht="15.75">
      <c r="A44" s="4"/>
      <c r="B44" s="2"/>
      <c r="C44" s="2"/>
      <c r="D44" s="2"/>
      <c r="E44" s="2"/>
      <c r="F44" s="3"/>
      <c r="G44" s="6"/>
      <c r="H44" s="3"/>
      <c r="I44" s="2"/>
      <c r="J44" s="2"/>
      <c r="K44" s="2"/>
      <c r="L44" s="2"/>
      <c r="M44" s="2"/>
      <c r="N44" s="2"/>
    </row>
    <row r="45" spans="1:14" ht="18.75">
      <c r="A45" s="4"/>
      <c r="B45" s="4" t="s">
        <v>53</v>
      </c>
      <c r="C45" s="2"/>
      <c r="D45" s="2"/>
      <c r="E45" s="2"/>
      <c r="F45" s="4" t="s">
        <v>24</v>
      </c>
      <c r="G45" s="2"/>
      <c r="I45" s="6">
        <f>N36+O36</f>
        <v>194.32300000000004</v>
      </c>
      <c r="J45" s="3" t="s">
        <v>23</v>
      </c>
      <c r="K45" s="2"/>
      <c r="L45" s="2"/>
      <c r="M45" s="2"/>
      <c r="N45" s="2"/>
    </row>
    <row r="46" spans="1:14" ht="18.75">
      <c r="A46" s="4"/>
      <c r="B46" s="2"/>
      <c r="C46" s="2"/>
      <c r="D46" s="2"/>
      <c r="E46" s="2"/>
      <c r="F46" s="3" t="s">
        <v>25</v>
      </c>
      <c r="G46" s="6">
        <f>N37+O37</f>
        <v>64.606841</v>
      </c>
      <c r="H46" s="3" t="s">
        <v>26</v>
      </c>
      <c r="I46" s="2"/>
      <c r="J46" s="2"/>
      <c r="K46" s="2"/>
      <c r="L46" s="2"/>
      <c r="M46" s="2"/>
      <c r="N46" s="2"/>
    </row>
    <row r="47" spans="1:14" ht="15.75">
      <c r="A47" s="2"/>
      <c r="B47" s="2"/>
      <c r="C47" s="2"/>
      <c r="D47" s="2"/>
      <c r="E47" s="2"/>
      <c r="K47" s="2"/>
      <c r="L47" s="2"/>
      <c r="M47" s="2"/>
      <c r="N47" s="2"/>
    </row>
    <row r="48" spans="1:14" ht="15.75">
      <c r="A48" s="2"/>
      <c r="B48" s="2" t="s">
        <v>51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</sheetData>
  <mergeCells count="160">
    <mergeCell ref="O24:O25"/>
    <mergeCell ref="J32:J33"/>
    <mergeCell ref="G24:G25"/>
    <mergeCell ref="H24:H25"/>
    <mergeCell ref="I24:I25"/>
    <mergeCell ref="G34:G35"/>
    <mergeCell ref="H34:H35"/>
    <mergeCell ref="I34:I35"/>
    <mergeCell ref="E24:E25"/>
    <mergeCell ref="A34:A35"/>
    <mergeCell ref="B34:B35"/>
    <mergeCell ref="D34:D35"/>
    <mergeCell ref="E34:E35"/>
    <mergeCell ref="D26:D27"/>
    <mergeCell ref="A24:A25"/>
    <mergeCell ref="B24:B25"/>
    <mergeCell ref="D24:D25"/>
    <mergeCell ref="H28:H29"/>
    <mergeCell ref="I28:I29"/>
    <mergeCell ref="G26:G27"/>
    <mergeCell ref="H26:H27"/>
    <mergeCell ref="I26:I27"/>
    <mergeCell ref="J36:J37"/>
    <mergeCell ref="A30:A31"/>
    <mergeCell ref="B30:B31"/>
    <mergeCell ref="D30:D31"/>
    <mergeCell ref="E30:E31"/>
    <mergeCell ref="G30:G31"/>
    <mergeCell ref="H30:H31"/>
    <mergeCell ref="I30:I31"/>
    <mergeCell ref="J34:J35"/>
    <mergeCell ref="I32:I33"/>
    <mergeCell ref="O22:O23"/>
    <mergeCell ref="L36:L37"/>
    <mergeCell ref="L22:L23"/>
    <mergeCell ref="L30:L31"/>
    <mergeCell ref="L28:L29"/>
    <mergeCell ref="O28:O29"/>
    <mergeCell ref="L26:L27"/>
    <mergeCell ref="O26:O27"/>
    <mergeCell ref="L34:L35"/>
    <mergeCell ref="O34:O35"/>
    <mergeCell ref="O12:O13"/>
    <mergeCell ref="O10:O11"/>
    <mergeCell ref="L10:L11"/>
    <mergeCell ref="O20:O21"/>
    <mergeCell ref="O18:O19"/>
    <mergeCell ref="O16:O17"/>
    <mergeCell ref="L16:L17"/>
    <mergeCell ref="J16:J17"/>
    <mergeCell ref="J14:J15"/>
    <mergeCell ref="L14:L15"/>
    <mergeCell ref="O14:O15"/>
    <mergeCell ref="J10:J11"/>
    <mergeCell ref="J12:J13"/>
    <mergeCell ref="J20:J21"/>
    <mergeCell ref="J18:J19"/>
    <mergeCell ref="L24:L25"/>
    <mergeCell ref="J30:J31"/>
    <mergeCell ref="A22:A23"/>
    <mergeCell ref="B22:B23"/>
    <mergeCell ref="D22:D23"/>
    <mergeCell ref="E22:E23"/>
    <mergeCell ref="A28:A29"/>
    <mergeCell ref="B28:B29"/>
    <mergeCell ref="D28:D29"/>
    <mergeCell ref="E28:E29"/>
    <mergeCell ref="J22:J23"/>
    <mergeCell ref="J28:J29"/>
    <mergeCell ref="J26:J27"/>
    <mergeCell ref="J24:J25"/>
    <mergeCell ref="O30:O31"/>
    <mergeCell ref="G32:G33"/>
    <mergeCell ref="H32:H33"/>
    <mergeCell ref="A32:A33"/>
    <mergeCell ref="B32:B33"/>
    <mergeCell ref="D32:D33"/>
    <mergeCell ref="E32:E33"/>
    <mergeCell ref="L32:L33"/>
    <mergeCell ref="C7:C8"/>
    <mergeCell ref="C5:C6"/>
    <mergeCell ref="G20:G21"/>
    <mergeCell ref="H20:H21"/>
    <mergeCell ref="G18:G19"/>
    <mergeCell ref="O38:O41"/>
    <mergeCell ref="B14:B15"/>
    <mergeCell ref="G22:G23"/>
    <mergeCell ref="H22:H23"/>
    <mergeCell ref="I22:I23"/>
    <mergeCell ref="B20:B21"/>
    <mergeCell ref="D20:D21"/>
    <mergeCell ref="E20:E21"/>
    <mergeCell ref="O32:O33"/>
    <mergeCell ref="I20:I21"/>
    <mergeCell ref="A10:A11"/>
    <mergeCell ref="B10:B11"/>
    <mergeCell ref="D10:D11"/>
    <mergeCell ref="E10:E11"/>
    <mergeCell ref="G10:G11"/>
    <mergeCell ref="H10:H11"/>
    <mergeCell ref="I10:I11"/>
    <mergeCell ref="I36:I37"/>
    <mergeCell ref="H36:H37"/>
    <mergeCell ref="G36:G37"/>
    <mergeCell ref="H18:H19"/>
    <mergeCell ref="I18:I19"/>
    <mergeCell ref="G16:G17"/>
    <mergeCell ref="G28:G29"/>
    <mergeCell ref="E18:E19"/>
    <mergeCell ref="A20:A21"/>
    <mergeCell ref="A36:A37"/>
    <mergeCell ref="B36:B37"/>
    <mergeCell ref="D36:D37"/>
    <mergeCell ref="E36:E37"/>
    <mergeCell ref="C36:C37"/>
    <mergeCell ref="E26:E27"/>
    <mergeCell ref="A26:A27"/>
    <mergeCell ref="B26:B27"/>
    <mergeCell ref="H16:H17"/>
    <mergeCell ref="L20:L21"/>
    <mergeCell ref="L18:L19"/>
    <mergeCell ref="A16:A17"/>
    <mergeCell ref="B16:B17"/>
    <mergeCell ref="D16:D17"/>
    <mergeCell ref="E16:E17"/>
    <mergeCell ref="A18:A19"/>
    <mergeCell ref="B18:B19"/>
    <mergeCell ref="D18:D19"/>
    <mergeCell ref="I14:I15"/>
    <mergeCell ref="I12:I13"/>
    <mergeCell ref="L12:L13"/>
    <mergeCell ref="I16:I17"/>
    <mergeCell ref="A14:A15"/>
    <mergeCell ref="H14:H15"/>
    <mergeCell ref="G12:G13"/>
    <mergeCell ref="H12:H13"/>
    <mergeCell ref="A12:A13"/>
    <mergeCell ref="B12:B13"/>
    <mergeCell ref="D12:D13"/>
    <mergeCell ref="E12:E13"/>
    <mergeCell ref="N7:N8"/>
    <mergeCell ref="J6:J8"/>
    <mergeCell ref="K6:K8"/>
    <mergeCell ref="L6:N6"/>
    <mergeCell ref="M7:M8"/>
    <mergeCell ref="F6:G6"/>
    <mergeCell ref="G7:G8"/>
    <mergeCell ref="I7:I8"/>
    <mergeCell ref="L7:L8"/>
    <mergeCell ref="H6:I6"/>
    <mergeCell ref="O36:O37"/>
    <mergeCell ref="O6:O8"/>
    <mergeCell ref="A1:O1"/>
    <mergeCell ref="A3:O3"/>
    <mergeCell ref="A5:A8"/>
    <mergeCell ref="B5:B8"/>
    <mergeCell ref="D5:D8"/>
    <mergeCell ref="E5:E8"/>
    <mergeCell ref="F5:I5"/>
    <mergeCell ref="J5:O5"/>
  </mergeCells>
  <printOptions/>
  <pageMargins left="0.23" right="0.2" top="0.31496062992125984" bottom="0.73" header="0" footer="0.2362204724409449"/>
  <pageSetup horizontalDpi="300" verticalDpi="300" orientation="landscape" paperSize="9" scale="86" r:id="rId1"/>
  <headerFooter alignWithMargins="0">
    <oddFooter>&amp;LБланк расчета скопирован с сайта: soyuzproekt.ru&amp;Cсайт: soyuzproekt.ru
тел.: 8 903 175 77 01
эл.почта: lukyanovich@ya.ru&amp;RСтраница &amp;P из &amp;N</oddFooter>
  </headerFooter>
  <rowBreaks count="2" manualBreakCount="2">
    <brk id="19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СоюзПроект, 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баланса водопотребления и водоотведения по бланку МОБВУ</dc:title>
  <dc:subject>расчет водопотребления для водоснабжения объекта</dc:subject>
  <dc:creator>СоюзПроект, ООО, тел.: 8 903 175 77 01; e-mail:lukyanovich@ya.ru</dc:creator>
  <cp:keywords>расчет водопотребления, водоотведения, водоснабжение объекта, </cp:keywords>
  <dc:description>СоюзПроект, ООО, тел.: 8 903 175 77 01; e-mail:lukyanovich@ya.ru; сайт: soyuzproekt.ru       страница на расчет баланса: http://soyuzproekt.ru/doc_raschet_balans.php</dc:description>
  <cp:lastModifiedBy>СоюзПроект, ООО тел: 8 903 175 77 01</cp:lastModifiedBy>
  <cp:lastPrinted>2009-01-22T13:05:04Z</cp:lastPrinted>
  <dcterms:created xsi:type="dcterms:W3CDTF">2006-05-01T05:22:38Z</dcterms:created>
  <dcterms:modified xsi:type="dcterms:W3CDTF">2009-01-22T13:07:12Z</dcterms:modified>
  <cp:category>водоснабжение и канализация</cp:category>
  <cp:version/>
  <cp:contentType/>
  <cp:contentStatus/>
</cp:coreProperties>
</file>